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2\12 DEZEMBRO\"/>
    </mc:Choice>
  </mc:AlternateContent>
  <xr:revisionPtr revIDLastSave="0" documentId="13_ncr:1_{612F4F1F-106E-4E92-A771-02382146F65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alancete Financeiro" sheetId="1" r:id="rId1"/>
    <sheet name="Planilha1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2" i="1" l="1"/>
  <c r="H13" i="1"/>
  <c r="H11" i="1"/>
  <c r="P15" i="1"/>
  <c r="G10" i="2" l="1"/>
  <c r="G9" i="2"/>
  <c r="G3" i="2"/>
  <c r="P20" i="1" l="1"/>
  <c r="H19" i="1"/>
  <c r="H16" i="1" s="1"/>
  <c r="H12" i="1"/>
  <c r="I22" i="1"/>
  <c r="I21" i="1" s="1"/>
  <c r="I19" i="1"/>
  <c r="I16" i="1"/>
  <c r="I14" i="1"/>
  <c r="I12" i="1"/>
  <c r="I10" i="1"/>
  <c r="Q22" i="1"/>
  <c r="Q21" i="1"/>
  <c r="Q19" i="1"/>
  <c r="Q16" i="1" s="1"/>
  <c r="Q14" i="1"/>
  <c r="Q12" i="1"/>
  <c r="Q10" i="1"/>
  <c r="Q9" i="1" s="1"/>
  <c r="H10" i="1"/>
  <c r="H14" i="1"/>
  <c r="H21" i="1"/>
  <c r="P10" i="1"/>
  <c r="P9" i="1" s="1"/>
  <c r="P12" i="1"/>
  <c r="P14" i="1"/>
  <c r="P16" i="1"/>
  <c r="I9" i="1" l="1"/>
  <c r="I24" i="1" s="1"/>
  <c r="H9" i="1"/>
  <c r="H24" i="1" s="1"/>
  <c r="Q24" i="1"/>
  <c r="Q25" i="1" l="1"/>
  <c r="P21" i="1"/>
  <c r="P24" i="1" s="1"/>
  <c r="P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H19" authorId="0" shapeId="0" xr:uid="{DEAF5278-8018-4046-ADF0-D2DAB4C82A84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G3" authorId="0" shapeId="0" xr:uid="{71742C38-73AC-42D0-9E23-B0C2D8EA1D68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<sst xmlns="http://schemas.openxmlformats.org/spreadsheetml/2006/main" count="76" uniqueCount="57">
  <si>
    <t xml:space="preserve">                                                                                </t>
  </si>
  <si>
    <t>PREFEITURA DO MUNICÍPIO DE SÃO PAULO</t>
  </si>
  <si>
    <t xml:space="preserve">                                                                                    </t>
  </si>
  <si>
    <t>SECRETARIA MUNICIPAL DE CULTURA</t>
  </si>
  <si>
    <t xml:space="preserve">                         </t>
  </si>
  <si>
    <t>FUNDO DE PROTEÇÃO DO PATRIMÔNIO CULTURAL E AMBIENTAL PAULISTANO - FUNCAP   (CNPJ: 14.193.363/0001-03)</t>
  </si>
  <si>
    <t xml:space="preserve">                                                                                  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</si>
  <si>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</si>
  <si>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</si>
  <si>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</si>
  <si>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</si>
  <si>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</si>
  <si>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</si>
  <si>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</si>
  <si>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</si>
  <si>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</si>
  <si>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TESOURO MUNICIPAL</t>
  </si>
  <si>
    <t>-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</si>
  <si>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</si>
  <si>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</si>
  <si>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</si>
  <si>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</si>
  <si>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</si>
  <si>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PAGAMENTOS EXTRAORÇAMENTÁRIOS  (VIII)         </t>
  </si>
  <si>
    <t xml:space="preserve">EMPENHOS NÃO LIQUIDADOS A PAGAR </t>
  </si>
  <si>
    <t>PAGAMENTOS DE RESTOS A PAGAR NÃO PROCESSADOS</t>
  </si>
  <si>
    <t xml:space="preserve">EMPENHOS LIQUIDADOS A PAGAR </t>
  </si>
  <si>
    <t>PAGAMENTOS DE RESTOS A PAGAR PROCESSADOS</t>
  </si>
  <si>
    <t>DEPÓSITOS RESTITUÍVEIS E VALORES VINCULADOS</t>
  </si>
  <si>
    <t>OUTROS RECEBIMENTOS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</si>
  <si>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</si>
  <si>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</si>
  <si>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</si>
  <si>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</si>
  <si>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</si>
  <si>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ORLANDO CORREA DA PAIXÃO</t>
  </si>
  <si>
    <t>ALINE NASCIMENTO BARROZO TORRES</t>
  </si>
  <si>
    <t>DIRETOR DO DPH</t>
  </si>
  <si>
    <t>SECRETÁRIA MUNICIPALDE CULTURA</t>
  </si>
  <si>
    <t>SMC - CAF</t>
  </si>
  <si>
    <t>RF 839.190-4</t>
  </si>
  <si>
    <t>RF 755.057-0</t>
  </si>
  <si>
    <r>
      <t xml:space="preserve">Fonte: </t>
    </r>
    <r>
      <rPr>
        <sz val="10"/>
        <color indexed="8"/>
        <rFont val="Calibri"/>
        <family val="2"/>
        <scheme val="minor"/>
      </rPr>
      <t>Relatórios do Sistema de Orçamento e Finanças - SOF</t>
    </r>
  </si>
  <si>
    <t>ROBERTO ALVES BATALHA</t>
  </si>
  <si>
    <t>CONTADOR CRC 1SP183.475/0-2</t>
  </si>
  <si>
    <t>PARA  EXECUÇÃO ORÇAMENTÁRIA¹</t>
  </si>
  <si>
    <r>
      <t xml:space="preserve">TESOURO MUNICIPAL </t>
    </r>
    <r>
      <rPr>
        <b/>
        <vertAlign val="superscript"/>
        <sz val="11"/>
        <color rgb="FF000000"/>
        <rFont val="Calibri"/>
        <family val="2"/>
        <scheme val="minor"/>
      </rPr>
      <t>1</t>
    </r>
  </si>
  <si>
    <r>
      <t xml:space="preserve">OUTROS PAGAMENTOS EXTRAORÇAMENTÁRIOS </t>
    </r>
    <r>
      <rPr>
        <b/>
        <vertAlign val="superscript"/>
        <sz val="11"/>
        <color rgb="FF000000"/>
        <rFont val="Calibri"/>
        <family val="2"/>
        <scheme val="minor"/>
      </rPr>
      <t>3</t>
    </r>
  </si>
  <si>
    <t xml:space="preserve">RECEBIMENTOS EXTRAORÇAMENTÁRIOS (III) </t>
  </si>
  <si>
    <r>
      <t>DEPÓSITOS RESTITUÍVEIS E VALORES VINCULADOS</t>
    </r>
    <r>
      <rPr>
        <b/>
        <vertAlign val="superscript"/>
        <sz val="11"/>
        <color rgb="FF000000"/>
        <rFont val="Calibri"/>
        <family val="2"/>
        <scheme val="minor"/>
      </rPr>
      <t xml:space="preserve"> 2</t>
    </r>
  </si>
  <si>
    <t>Estorno em 01/02/2022 referente à desvinculação de receita de dezembro/2021 efetuada a maior em 27/01/22 processo SEI 6017.2022/0002672-9</t>
  </si>
  <si>
    <t>Transferência em 24/06/2022  referente aos recursos arrecadados com DAMSP da conta do Tesouro Municipal para conta do Funcap, tratados no Processo SEI 6025.2017/0002893-9</t>
  </si>
  <si>
    <t>Referente à Desvinculação de dezembro/2021 no dia 27/01/2022 tratados no Processo SEI 6017.2022/0002672-9.</t>
  </si>
  <si>
    <r>
      <t xml:space="preserve">Nota Explicativa 3: </t>
    </r>
    <r>
      <rPr>
        <sz val="10"/>
        <rFont val="Calibri"/>
        <family val="2"/>
        <scheme val="minor"/>
      </rPr>
      <t>Referente a saída de recursos no dia 27/01/2022, Portaria SF nº 13/2021 correspondente a desvinculação DEZEMBRO/2021.</t>
    </r>
  </si>
  <si>
    <r>
      <t xml:space="preserve">Nota Explicativa 2: </t>
    </r>
    <r>
      <rPr>
        <sz val="10"/>
        <rFont val="Calibri"/>
        <family val="2"/>
        <scheme val="minor"/>
      </rPr>
      <t>Estorno da desvinculação de receita de DEZEMBRO/2021 efetuada a maior em 27/01/2022, conforme Portaria SF nº 13/2021, somados a transferência de recursos financeiros referentes aos DAMSP recolhidos da conta do Tesouro Municipal para conta do FUNCAP</t>
    </r>
    <r>
      <rPr>
        <b/>
        <sz val="10"/>
        <rFont val="Calibri"/>
        <family val="2"/>
        <scheme val="minor"/>
      </rPr>
      <t>.</t>
    </r>
  </si>
  <si>
    <t>BALANCETE FINANCEIRO DE DEZEMBRO/2022</t>
  </si>
  <si>
    <r>
      <t xml:space="preserve">Nota Explicativa 1: </t>
    </r>
    <r>
      <rPr>
        <sz val="10"/>
        <rFont val="Calibri"/>
        <family val="2"/>
        <scheme val="minor"/>
      </rPr>
      <t>Conforme Emenda Constitucional nº 93/2016 e Portaria SF nº 09/2023, referente à desvinculação dos valores arrecadados até 30/12/2022.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</si>
</sst>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_-* #,##0.00_-;\-* #,##0.00_-;_-* &quot;-&quot;??_-;_-@"/>
    <numFmt numFmtId="166" formatCode="#,##0.00_ ;[Red]\-#,##0.00\ "/>
    <numFmt numFmtId="167" formatCode="_(* #,##0.00_);_(* \(#,##0.00\);_(* \-??_);_(@_)"/>
  </numFmts>
  <fonts count="30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8"/>
      <color rgb="FFFF99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ajor"/>
    </font>
    <font>
      <sz val="10"/>
      <color indexed="8"/>
      <name val="Calibri"/>
      <family val="2"/>
      <scheme val="minor"/>
    </font>
    <font>
      <sz val="11"/>
      <color rgb="FF000000"/>
      <name val="Calibri"/>
      <family val="2"/>
      <scheme val="major"/>
    </font>
    <font>
      <sz val="11"/>
      <name val="Calibri"/>
      <family val="2"/>
      <scheme val="maj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indexed="8"/>
      <name val="ARIAL"/>
      <family val="2"/>
    </font>
    <font>
      <b/>
      <sz val="12"/>
      <color rgb="FF000000"/>
      <name val="Calibri"/>
      <family val="2"/>
      <scheme val="minor"/>
    </font>
    <font>
      <b/>
      <vertAlign val="superscript"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0" fontId="22" fillId="0" borderId="0">
      <alignment vertical="top"/>
    </xf>
    <xf numFmtId="0" fontId="24" fillId="0" borderId="0"/>
    <xf numFmtId="0" fontId="24" fillId="0" borderId="0"/>
    <xf numFmtId="0" fontId="1" fillId="0" borderId="0"/>
    <xf numFmtId="0" fontId="23" fillId="0" borderId="0">
      <alignment vertical="top"/>
    </xf>
    <xf numFmtId="167" fontId="24" fillId="0" borderId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3" fillId="0" borderId="0" applyFont="0" applyFill="0" applyBorder="0" applyAlignment="0" applyProtection="0"/>
  </cellStyleXfs>
  <cellXfs count="140"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 readingOrder="1"/>
    </xf>
    <xf numFmtId="166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6" fontId="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readingOrder="1"/>
    </xf>
    <xf numFmtId="0" fontId="2" fillId="0" borderId="0" xfId="0" applyFont="1" applyAlignment="1">
      <alignment horizontal="left" vertical="center" readingOrder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 readingOrder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readingOrder="1"/>
    </xf>
    <xf numFmtId="0" fontId="6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center" readingOrder="1"/>
    </xf>
    <xf numFmtId="0" fontId="9" fillId="0" borderId="0" xfId="0" applyFont="1" applyAlignment="1">
      <alignment horizontal="center" vertical="center" readingOrder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Font="1"/>
    <xf numFmtId="0" fontId="11" fillId="0" borderId="0" xfId="0" applyFont="1" applyAlignment="1">
      <alignment horizontal="center" vertical="center" wrapText="1" readingOrder="1"/>
    </xf>
    <xf numFmtId="0" fontId="11" fillId="0" borderId="0" xfId="0" applyFont="1" applyAlignment="1">
      <alignment horizontal="left" vertical="center" wrapText="1" readingOrder="1"/>
    </xf>
    <xf numFmtId="0" fontId="11" fillId="0" borderId="0" xfId="0" applyFont="1" applyAlignment="1">
      <alignment horizontal="right" vertical="center" wrapText="1" readingOrder="1"/>
    </xf>
    <xf numFmtId="0" fontId="12" fillId="0" borderId="3" xfId="0" applyFont="1" applyBorder="1" applyAlignment="1">
      <alignment horizontal="center" vertical="center" readingOrder="1"/>
    </xf>
    <xf numFmtId="0" fontId="12" fillId="0" borderId="4" xfId="0" applyFont="1" applyBorder="1" applyAlignment="1">
      <alignment horizontal="center" vertical="center" readingOrder="1"/>
    </xf>
    <xf numFmtId="0" fontId="12" fillId="0" borderId="2" xfId="0" applyFont="1" applyBorder="1" applyAlignment="1">
      <alignment horizontal="center" vertical="center" readingOrder="1"/>
    </xf>
    <xf numFmtId="164" fontId="12" fillId="0" borderId="6" xfId="0" applyNumberFormat="1" applyFont="1" applyBorder="1" applyAlignment="1">
      <alignment vertical="center"/>
    </xf>
    <xf numFmtId="165" fontId="12" fillId="0" borderId="6" xfId="0" applyNumberFormat="1" applyFont="1" applyBorder="1" applyAlignment="1">
      <alignment horizontal="left" vertical="center"/>
    </xf>
    <xf numFmtId="164" fontId="12" fillId="0" borderId="4" xfId="0" applyNumberFormat="1" applyFont="1" applyBorder="1" applyAlignment="1">
      <alignment vertical="center"/>
    </xf>
    <xf numFmtId="165" fontId="12" fillId="0" borderId="4" xfId="0" applyNumberFormat="1" applyFont="1" applyBorder="1" applyAlignment="1">
      <alignment horizontal="left" vertical="center"/>
    </xf>
    <xf numFmtId="164" fontId="11" fillId="0" borderId="7" xfId="0" applyNumberFormat="1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164" fontId="11" fillId="0" borderId="8" xfId="0" applyNumberFormat="1" applyFont="1" applyBorder="1" applyAlignment="1">
      <alignment vertical="center"/>
    </xf>
    <xf numFmtId="164" fontId="11" fillId="0" borderId="7" xfId="0" applyNumberFormat="1" applyFont="1" applyBorder="1" applyAlignment="1">
      <alignment vertical="center"/>
    </xf>
    <xf numFmtId="165" fontId="11" fillId="0" borderId="4" xfId="0" applyNumberFormat="1" applyFont="1" applyBorder="1" applyAlignment="1">
      <alignment horizontal="left" vertical="center"/>
    </xf>
    <xf numFmtId="164" fontId="11" fillId="0" borderId="15" xfId="0" applyNumberFormat="1" applyFont="1" applyBorder="1" applyAlignment="1">
      <alignment horizontal="right" vertical="center"/>
    </xf>
    <xf numFmtId="164" fontId="11" fillId="0" borderId="10" xfId="0" applyNumberFormat="1" applyFont="1" applyBorder="1" applyAlignment="1">
      <alignment vertical="center"/>
    </xf>
    <xf numFmtId="164" fontId="11" fillId="0" borderId="10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vertical="center"/>
    </xf>
    <xf numFmtId="165" fontId="12" fillId="0" borderId="5" xfId="0" applyNumberFormat="1" applyFont="1" applyBorder="1" applyAlignment="1">
      <alignment horizontal="left" vertical="center"/>
    </xf>
    <xf numFmtId="164" fontId="11" fillId="0" borderId="11" xfId="0" applyNumberFormat="1" applyFont="1" applyBorder="1" applyAlignment="1">
      <alignment horizontal="right" vertical="center"/>
    </xf>
    <xf numFmtId="164" fontId="12" fillId="0" borderId="4" xfId="0" applyNumberFormat="1" applyFont="1" applyBorder="1" applyAlignment="1">
      <alignment horizontal="right" vertical="center"/>
    </xf>
    <xf numFmtId="43" fontId="10" fillId="0" borderId="9" xfId="0" applyNumberFormat="1" applyFont="1" applyBorder="1" applyAlignment="1">
      <alignment vertical="center" wrapText="1" readingOrder="1"/>
    </xf>
    <xf numFmtId="164" fontId="14" fillId="0" borderId="6" xfId="0" applyNumberFormat="1" applyFont="1" applyBorder="1" applyAlignment="1">
      <alignment vertical="center"/>
    </xf>
    <xf numFmtId="164" fontId="14" fillId="0" borderId="4" xfId="0" applyNumberFormat="1" applyFont="1" applyBorder="1" applyAlignment="1">
      <alignment vertical="center"/>
    </xf>
    <xf numFmtId="164" fontId="16" fillId="0" borderId="7" xfId="0" applyNumberFormat="1" applyFont="1" applyBorder="1" applyAlignment="1">
      <alignment horizontal="right" vertical="center"/>
    </xf>
    <xf numFmtId="164" fontId="16" fillId="0" borderId="8" xfId="0" applyNumberFormat="1" applyFont="1" applyBorder="1" applyAlignment="1">
      <alignment vertical="center"/>
    </xf>
    <xf numFmtId="164" fontId="16" fillId="0" borderId="9" xfId="0" applyNumberFormat="1" applyFont="1" applyBorder="1" applyAlignment="1">
      <alignment horizontal="right" vertical="center"/>
    </xf>
    <xf numFmtId="164" fontId="16" fillId="0" borderId="11" xfId="0" applyNumberFormat="1" applyFont="1" applyBorder="1" applyAlignment="1">
      <alignment horizontal="right" vertical="center"/>
    </xf>
    <xf numFmtId="164" fontId="14" fillId="0" borderId="4" xfId="0" applyNumberFormat="1" applyFont="1" applyBorder="1" applyAlignment="1">
      <alignment horizontal="right" vertical="center"/>
    </xf>
    <xf numFmtId="0" fontId="14" fillId="0" borderId="0" xfId="0" applyFont="1" applyAlignment="1">
      <alignment vertical="center" readingOrder="1"/>
    </xf>
    <xf numFmtId="164" fontId="16" fillId="0" borderId="0" xfId="0" applyNumberFormat="1" applyFont="1" applyAlignment="1">
      <alignment horizontal="right" vertical="center"/>
    </xf>
    <xf numFmtId="164" fontId="16" fillId="0" borderId="1" xfId="0" applyNumberFormat="1" applyFont="1" applyBorder="1" applyAlignment="1">
      <alignment horizontal="right" vertical="center"/>
    </xf>
    <xf numFmtId="164" fontId="17" fillId="0" borderId="17" xfId="0" applyNumberFormat="1" applyFont="1" applyBorder="1" applyAlignment="1">
      <alignment horizontal="right" vertical="center"/>
    </xf>
    <xf numFmtId="164" fontId="14" fillId="0" borderId="2" xfId="0" applyNumberFormat="1" applyFont="1" applyBorder="1" applyAlignment="1">
      <alignment vertical="center"/>
    </xf>
    <xf numFmtId="164" fontId="16" fillId="0" borderId="11" xfId="0" applyNumberFormat="1" applyFont="1" applyBorder="1" applyAlignment="1">
      <alignment vertical="center"/>
    </xf>
    <xf numFmtId="4" fontId="0" fillId="0" borderId="0" xfId="0" applyNumberFormat="1" applyAlignment="1">
      <alignment vertical="top"/>
    </xf>
    <xf numFmtId="4" fontId="8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164" fontId="11" fillId="0" borderId="7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165" fontId="12" fillId="0" borderId="5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Alignment="1">
      <alignment vertical="center"/>
    </xf>
    <xf numFmtId="4" fontId="0" fillId="0" borderId="0" xfId="0" applyNumberFormat="1" applyFill="1" applyAlignment="1">
      <alignment vertical="top"/>
    </xf>
    <xf numFmtId="165" fontId="2" fillId="0" borderId="0" xfId="0" applyNumberFormat="1" applyFont="1" applyFill="1" applyAlignment="1">
      <alignment vertical="center"/>
    </xf>
    <xf numFmtId="0" fontId="0" fillId="0" borderId="0" xfId="0" applyAlignment="1">
      <alignment vertical="top"/>
    </xf>
    <xf numFmtId="0" fontId="20" fillId="0" borderId="0" xfId="0" applyFont="1" applyAlignment="1">
      <alignment vertical="center" readingOrder="1"/>
    </xf>
    <xf numFmtId="0" fontId="22" fillId="0" borderId="0" xfId="1">
      <alignment vertical="top"/>
    </xf>
    <xf numFmtId="0" fontId="25" fillId="0" borderId="0" xfId="1" applyFont="1">
      <alignment vertical="top"/>
    </xf>
    <xf numFmtId="44" fontId="25" fillId="0" borderId="0" xfId="12" applyFont="1" applyAlignment="1">
      <alignment vertical="top"/>
    </xf>
    <xf numFmtId="44" fontId="25" fillId="0" borderId="25" xfId="12" applyFont="1" applyBorder="1" applyAlignment="1">
      <alignment vertical="top"/>
    </xf>
    <xf numFmtId="44" fontId="25" fillId="0" borderId="28" xfId="12" applyFont="1" applyBorder="1" applyAlignment="1">
      <alignment vertical="top"/>
    </xf>
    <xf numFmtId="164" fontId="28" fillId="0" borderId="25" xfId="0" applyNumberFormat="1" applyFont="1" applyBorder="1" applyAlignment="1">
      <alignment horizontal="right" vertical="center"/>
    </xf>
    <xf numFmtId="164" fontId="11" fillId="0" borderId="28" xfId="0" applyNumberFormat="1" applyFont="1" applyFill="1" applyBorder="1" applyAlignment="1">
      <alignment vertical="center"/>
    </xf>
    <xf numFmtId="164" fontId="28" fillId="0" borderId="25" xfId="0" applyNumberFormat="1" applyFont="1" applyFill="1" applyBorder="1" applyAlignment="1">
      <alignment vertical="center"/>
    </xf>
    <xf numFmtId="0" fontId="0" fillId="0" borderId="0" xfId="0" applyAlignment="1">
      <alignment vertical="top"/>
    </xf>
    <xf numFmtId="0" fontId="20" fillId="0" borderId="0" xfId="0" applyFont="1" applyAlignment="1">
      <alignment horizontal="left" vertical="center" wrapText="1" readingOrder="1"/>
    </xf>
    <xf numFmtId="0" fontId="11" fillId="0" borderId="14" xfId="0" applyFont="1" applyBorder="1" applyAlignment="1">
      <alignment horizontal="left" vertical="center"/>
    </xf>
    <xf numFmtId="0" fontId="13" fillId="0" borderId="9" xfId="0" applyFont="1" applyBorder="1" applyAlignment="1">
      <alignment vertical="top"/>
    </xf>
    <xf numFmtId="0" fontId="13" fillId="0" borderId="15" xfId="0" applyFont="1" applyBorder="1" applyAlignment="1">
      <alignment vertical="top"/>
    </xf>
    <xf numFmtId="0" fontId="12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vertical="top"/>
    </xf>
    <xf numFmtId="0" fontId="11" fillId="0" borderId="11" xfId="0" applyFont="1" applyBorder="1" applyAlignment="1">
      <alignment horizontal="left" vertical="center"/>
    </xf>
    <xf numFmtId="0" fontId="11" fillId="0" borderId="0" xfId="0" applyFont="1" applyAlignment="1">
      <alignment vertical="top"/>
    </xf>
    <xf numFmtId="0" fontId="13" fillId="0" borderId="10" xfId="0" applyFont="1" applyBorder="1" applyAlignment="1">
      <alignment vertical="top"/>
    </xf>
    <xf numFmtId="0" fontId="12" fillId="0" borderId="14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3" fillId="0" borderId="5" xfId="0" applyFont="1" applyBorder="1" applyAlignment="1">
      <alignment vertical="top"/>
    </xf>
    <xf numFmtId="0" fontId="11" fillId="0" borderId="9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vertical="top"/>
    </xf>
    <xf numFmtId="0" fontId="12" fillId="0" borderId="2" xfId="0" applyFont="1" applyBorder="1" applyAlignment="1">
      <alignment horizontal="center" vertical="center" readingOrder="1"/>
    </xf>
    <xf numFmtId="0" fontId="11" fillId="0" borderId="1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 vertical="center" readingOrder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11" fillId="0" borderId="20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3" fillId="0" borderId="12" xfId="0" applyFont="1" applyBorder="1" applyAlignment="1">
      <alignment vertical="top"/>
    </xf>
    <xf numFmtId="0" fontId="12" fillId="0" borderId="16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 wrapText="1" readingOrder="1"/>
    </xf>
    <xf numFmtId="0" fontId="3" fillId="0" borderId="0" xfId="0" applyFont="1" applyAlignment="1">
      <alignment horizontal="center" readingOrder="1"/>
    </xf>
    <xf numFmtId="0" fontId="20" fillId="0" borderId="0" xfId="0" applyFont="1" applyAlignment="1">
      <alignment horizontal="left" vertical="center" wrapText="1" readingOrder="1"/>
    </xf>
    <xf numFmtId="0" fontId="25" fillId="0" borderId="26" xfId="5" applyFont="1" applyBorder="1" applyAlignment="1">
      <alignment horizontal="left" vertical="top"/>
    </xf>
    <xf numFmtId="0" fontId="25" fillId="0" borderId="27" xfId="5" applyFont="1" applyBorder="1" applyAlignment="1">
      <alignment horizontal="left" vertical="top"/>
    </xf>
    <xf numFmtId="0" fontId="26" fillId="0" borderId="24" xfId="1" applyFont="1" applyBorder="1" applyAlignment="1">
      <alignment horizontal="left" vertical="center"/>
    </xf>
    <xf numFmtId="0" fontId="26" fillId="0" borderId="0" xfId="1" applyFont="1" applyBorder="1" applyAlignment="1">
      <alignment horizontal="left" vertical="center"/>
    </xf>
    <xf numFmtId="0" fontId="27" fillId="0" borderId="21" xfId="1" applyFont="1" applyBorder="1" applyAlignment="1">
      <alignment horizontal="center" vertical="top"/>
    </xf>
    <xf numFmtId="0" fontId="27" fillId="0" borderId="22" xfId="1" applyFont="1" applyBorder="1" applyAlignment="1">
      <alignment horizontal="center" vertical="top"/>
    </xf>
    <xf numFmtId="0" fontId="27" fillId="0" borderId="23" xfId="1" applyFont="1" applyBorder="1" applyAlignment="1">
      <alignment horizontal="center" vertical="top"/>
    </xf>
    <xf numFmtId="0" fontId="26" fillId="0" borderId="24" xfId="5" applyFont="1" applyBorder="1" applyAlignment="1">
      <alignment horizontal="left" vertical="center"/>
    </xf>
    <xf numFmtId="0" fontId="26" fillId="0" borderId="0" xfId="5" applyFont="1" applyBorder="1" applyAlignment="1">
      <alignment horizontal="left" vertical="center"/>
    </xf>
    <xf numFmtId="0" fontId="25" fillId="0" borderId="24" xfId="1" applyFont="1" applyBorder="1" applyAlignment="1">
      <alignment horizontal="left" vertical="top"/>
    </xf>
    <xf numFmtId="0" fontId="25" fillId="0" borderId="0" xfId="1" applyFont="1" applyBorder="1" applyAlignment="1">
      <alignment horizontal="left" vertical="top"/>
    </xf>
    <xf numFmtId="0" fontId="25" fillId="0" borderId="26" xfId="1" applyFont="1" applyBorder="1" applyAlignment="1">
      <alignment horizontal="left" vertical="top" wrapText="1"/>
    </xf>
    <xf numFmtId="0" fontId="25" fillId="0" borderId="27" xfId="1" applyFont="1" applyBorder="1" applyAlignment="1">
      <alignment horizontal="left" vertical="top" wrapText="1"/>
    </xf>
  </cellXfs>
  <cellStyles count="14">
    <cellStyle name="Moeda 2" xfId="12" xr:uid="{26EF6518-4843-41FF-A239-7427CFA8E0C3}"/>
    <cellStyle name="Moeda 3" xfId="13" xr:uid="{BE9B78E8-664F-456D-8041-EC919D7C55F1}"/>
    <cellStyle name="Normal" xfId="0" builtinId="0"/>
    <cellStyle name="Normal 2" xfId="2" xr:uid="{30889C2F-9C7C-4263-BD14-B0DAEF8431FB}"/>
    <cellStyle name="Normal 2 2 2" xfId="3" xr:uid="{297A54CF-BF6C-4F28-9B86-54E8A4A2DDCB}"/>
    <cellStyle name="Normal 3" xfId="4" xr:uid="{494F9E8C-81C3-4948-B69D-42CC7E06D222}"/>
    <cellStyle name="Normal 3 2" xfId="9" xr:uid="{520259AF-7A8C-408C-886F-CA9F45FC1466}"/>
    <cellStyle name="Normal 4" xfId="5" xr:uid="{E6B39397-AFAA-4BAE-8704-69A6575349FF}"/>
    <cellStyle name="Normal 5" xfId="1" xr:uid="{B3AB7F3E-62C9-4E1F-9E38-BF6B0B63F1EC}"/>
    <cellStyle name="Separador de milhares 2" xfId="6" xr:uid="{757B6C0B-521D-4C2A-8B3F-5C9ACFD46BD4}"/>
    <cellStyle name="Vírgula 2" xfId="8" xr:uid="{F40E6E1E-B3CB-4802-97D1-DE2A855941A2}"/>
    <cellStyle name="Vírgula 2 2" xfId="11" xr:uid="{F933712D-15B5-446A-9416-0181119E59B8}"/>
    <cellStyle name="Vírgula 3" xfId="10" xr:uid="{9ED14C36-FDF0-4A2C-8136-6CB6ACAC9ADA}"/>
    <cellStyle name="Vírgula 4" xfId="7" xr:uid="{3F08E722-884C-4C38-AAC5-B554AEC748A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57150</xdr:rowOff>
    </xdr:from>
    <xdr:to>
      <xdr:col>2</xdr:col>
      <xdr:colOff>657226</xdr:colOff>
      <xdr:row>1</xdr:row>
      <xdr:rowOff>57150</xdr:rowOff>
    </xdr:to>
    <xdr:pic>
      <xdr:nvPicPr>
        <xdr:cNvPr id="1414" name="image1.jpg">
          <a:extLst>
            <a:ext uri="{FF2B5EF4-FFF2-40B4-BE49-F238E27FC236}">
              <a16:creationId xmlns:a16="http://schemas.microsoft.com/office/drawing/2014/main" id="{C4F43B78-E498-4AFD-A349-37CF12B94D7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219075</xdr:colOff>
      <xdr:row>1</xdr:row>
      <xdr:rowOff>0</xdr:rowOff>
    </xdr:from>
    <xdr:to>
      <xdr:col>1</xdr:col>
      <xdr:colOff>457200</xdr:colOff>
      <xdr:row>4</xdr:row>
      <xdr:rowOff>38100</xdr:rowOff>
    </xdr:to>
    <xdr:pic>
      <xdr:nvPicPr>
        <xdr:cNvPr id="1415" name="image2.jpg">
          <a:extLst>
            <a:ext uri="{FF2B5EF4-FFF2-40B4-BE49-F238E27FC236}">
              <a16:creationId xmlns:a16="http://schemas.microsoft.com/office/drawing/2014/main" id="{65FA1C2F-668C-48A6-AA2B-1F0B9D6FB894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171450"/>
          <a:ext cx="2381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285750</xdr:colOff>
      <xdr:row>1</xdr:row>
      <xdr:rowOff>57150</xdr:rowOff>
    </xdr:from>
    <xdr:to>
      <xdr:col>2</xdr:col>
      <xdr:colOff>657226</xdr:colOff>
      <xdr:row>1</xdr:row>
      <xdr:rowOff>57150</xdr:rowOff>
    </xdr:to>
    <xdr:pic>
      <xdr:nvPicPr>
        <xdr:cNvPr id="1416" name="image3.jpg">
          <a:extLst>
            <a:ext uri="{FF2B5EF4-FFF2-40B4-BE49-F238E27FC236}">
              <a16:creationId xmlns:a16="http://schemas.microsoft.com/office/drawing/2014/main" id="{DBDED7A3-886A-4897-904E-B4CF25F6535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200025</xdr:colOff>
      <xdr:row>1</xdr:row>
      <xdr:rowOff>9525</xdr:rowOff>
    </xdr:from>
    <xdr:to>
      <xdr:col>2</xdr:col>
      <xdr:colOff>123826</xdr:colOff>
      <xdr:row>4</xdr:row>
      <xdr:rowOff>47625</xdr:rowOff>
    </xdr:to>
    <xdr:pic>
      <xdr:nvPicPr>
        <xdr:cNvPr id="1417" name="image4.jpg">
          <a:extLst>
            <a:ext uri="{FF2B5EF4-FFF2-40B4-BE49-F238E27FC236}">
              <a16:creationId xmlns:a16="http://schemas.microsoft.com/office/drawing/2014/main" id="{87BF1AD1-148C-4CD8-A3E5-EC49B2CC6B2A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80975"/>
          <a:ext cx="5810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V232"/>
  <sheetViews>
    <sheetView showGridLines="0" tabSelected="1" zoomScale="96" zoomScaleNormal="96" workbookViewId="0">
      <selection activeCell="S17" sqref="S17"/>
    </sheetView>
  </sheetViews>
  <sheetFormatPr defaultColWidth="12.5703125" defaultRowHeight="15" customHeight="1" x14ac:dyDescent="0.2"/>
  <cols>
    <col min="1" max="1" width="4.140625" customWidth="1"/>
    <col min="2" max="2" width="9.85546875" customWidth="1"/>
    <col min="3" max="3" width="12.85546875" customWidth="1"/>
    <col min="4" max="5" width="7.28515625" customWidth="1"/>
    <col min="6" max="6" width="2.85546875" customWidth="1"/>
    <col min="7" max="7" width="11.7109375" customWidth="1"/>
    <col min="8" max="8" width="14.140625" bestFit="1" customWidth="1"/>
    <col min="9" max="9" width="16.85546875" bestFit="1" customWidth="1"/>
    <col min="10" max="12" width="9.85546875" customWidth="1"/>
    <col min="13" max="13" width="4.28515625" customWidth="1"/>
    <col min="14" max="14" width="2.85546875" customWidth="1"/>
    <col min="15" max="15" width="13.140625" customWidth="1"/>
    <col min="16" max="16" width="14.140625" bestFit="1" customWidth="1"/>
    <col min="17" max="17" width="15.7109375" customWidth="1"/>
    <col min="18" max="18" width="14.42578125" customWidth="1"/>
    <col min="19" max="19" width="12" customWidth="1"/>
    <col min="20" max="20" width="10" bestFit="1" customWidth="1"/>
  </cols>
  <sheetData>
    <row r="1" spans="1:20" ht="13.5" customHeight="1" x14ac:dyDescent="0.2">
      <c r="A1" s="1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/>
      <c r="P1" s="28"/>
      <c r="Q1" s="28"/>
      <c r="R1" s="1"/>
      <c r="S1" s="1"/>
      <c r="T1" s="1"/>
    </row>
    <row r="2" spans="1:20" ht="15" customHeight="1" x14ac:dyDescent="0.25">
      <c r="A2" s="1"/>
      <c r="B2" s="29" t="s">
        <v>0</v>
      </c>
      <c r="C2" s="107" t="s">
        <v>1</v>
      </c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1"/>
      <c r="S2" s="1"/>
      <c r="T2" s="1"/>
    </row>
    <row r="3" spans="1:20" ht="15" customHeight="1" x14ac:dyDescent="0.25">
      <c r="A3" s="1"/>
      <c r="B3" s="29" t="s">
        <v>2</v>
      </c>
      <c r="C3" s="107" t="s">
        <v>3</v>
      </c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1"/>
      <c r="S3" s="1"/>
      <c r="T3" s="1"/>
    </row>
    <row r="4" spans="1:20" ht="13.5" customHeight="1" x14ac:dyDescent="0.25">
      <c r="A4" s="1"/>
      <c r="B4" s="29" t="s">
        <v>4</v>
      </c>
      <c r="C4" s="107" t="s">
        <v>5</v>
      </c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1"/>
      <c r="S4" s="1"/>
      <c r="T4" s="1"/>
    </row>
    <row r="5" spans="1:20" ht="13.5" customHeight="1" x14ac:dyDescent="0.25">
      <c r="A5" s="1"/>
      <c r="B5" s="29" t="s">
        <v>6</v>
      </c>
      <c r="C5" s="107" t="s">
        <v>55</v>
      </c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1"/>
      <c r="S5" s="1"/>
      <c r="T5" s="1"/>
    </row>
    <row r="6" spans="1:20" ht="13.5" customHeight="1" x14ac:dyDescent="0.2">
      <c r="A6" s="1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1"/>
      <c r="P6" s="30"/>
      <c r="Q6" s="32" t="s">
        <v>7</v>
      </c>
      <c r="R6" s="1"/>
      <c r="S6" s="1"/>
      <c r="T6" s="1"/>
    </row>
    <row r="7" spans="1:20" ht="19.5" customHeight="1" x14ac:dyDescent="0.2">
      <c r="A7" s="1"/>
      <c r="B7" s="104" t="s">
        <v>8</v>
      </c>
      <c r="C7" s="93"/>
      <c r="D7" s="93"/>
      <c r="E7" s="93"/>
      <c r="F7" s="93"/>
      <c r="G7" s="93"/>
      <c r="H7" s="93"/>
      <c r="I7" s="33"/>
      <c r="J7" s="104" t="s">
        <v>9</v>
      </c>
      <c r="K7" s="93"/>
      <c r="L7" s="93"/>
      <c r="M7" s="93"/>
      <c r="N7" s="93"/>
      <c r="O7" s="93"/>
      <c r="P7" s="93"/>
      <c r="Q7" s="99"/>
      <c r="R7" s="1"/>
      <c r="S7" s="1"/>
      <c r="T7" s="1"/>
    </row>
    <row r="8" spans="1:20" ht="19.5" customHeight="1" x14ac:dyDescent="0.2">
      <c r="A8" s="1"/>
      <c r="B8" s="98" t="s">
        <v>10</v>
      </c>
      <c r="C8" s="93"/>
      <c r="D8" s="93"/>
      <c r="E8" s="93"/>
      <c r="F8" s="93"/>
      <c r="G8" s="99"/>
      <c r="H8" s="34" t="s">
        <v>11</v>
      </c>
      <c r="I8" s="35" t="s">
        <v>12</v>
      </c>
      <c r="J8" s="97" t="s">
        <v>10</v>
      </c>
      <c r="K8" s="90"/>
      <c r="L8" s="90"/>
      <c r="M8" s="90"/>
      <c r="N8" s="90"/>
      <c r="O8" s="90"/>
      <c r="P8" s="34" t="s">
        <v>11</v>
      </c>
      <c r="Q8" s="34" t="s">
        <v>12</v>
      </c>
      <c r="R8" s="1"/>
      <c r="S8" s="1"/>
      <c r="T8" s="1"/>
    </row>
    <row r="9" spans="1:20" ht="13.5" customHeight="1" x14ac:dyDescent="0.2">
      <c r="A9" s="1"/>
      <c r="B9" s="97" t="s">
        <v>13</v>
      </c>
      <c r="C9" s="90"/>
      <c r="D9" s="90"/>
      <c r="E9" s="90"/>
      <c r="F9" s="90"/>
      <c r="G9" s="91"/>
      <c r="H9" s="36">
        <f>H10+H12</f>
        <v>2113550.63</v>
      </c>
      <c r="I9" s="54">
        <f>I10+I12</f>
        <v>456213.65</v>
      </c>
      <c r="J9" s="97" t="s">
        <v>14</v>
      </c>
      <c r="K9" s="90"/>
      <c r="L9" s="90"/>
      <c r="M9" s="90"/>
      <c r="N9" s="90"/>
      <c r="O9" s="91"/>
      <c r="P9" s="37">
        <f>P10+P12</f>
        <v>0</v>
      </c>
      <c r="Q9" s="37">
        <f>Q10+Q12</f>
        <v>0</v>
      </c>
      <c r="R9" s="5"/>
      <c r="S9" s="6"/>
      <c r="T9" s="1"/>
    </row>
    <row r="10" spans="1:20" ht="13.5" customHeight="1" x14ac:dyDescent="0.2">
      <c r="A10" s="1"/>
      <c r="B10" s="98" t="s">
        <v>15</v>
      </c>
      <c r="C10" s="93"/>
      <c r="D10" s="93"/>
      <c r="E10" s="93"/>
      <c r="F10" s="93"/>
      <c r="G10" s="99"/>
      <c r="H10" s="38">
        <f>SUM(H11)</f>
        <v>634065.17000000004</v>
      </c>
      <c r="I10" s="55">
        <f>SUM(I11)</f>
        <v>108164.53</v>
      </c>
      <c r="J10" s="98" t="s">
        <v>15</v>
      </c>
      <c r="K10" s="93"/>
      <c r="L10" s="93"/>
      <c r="M10" s="93"/>
      <c r="N10" s="93"/>
      <c r="O10" s="99"/>
      <c r="P10" s="39">
        <f>SUBTOTAL(9,P11)</f>
        <v>0</v>
      </c>
      <c r="Q10" s="39">
        <f>SUBTOTAL(9,Q11)</f>
        <v>0</v>
      </c>
      <c r="R10" s="5"/>
      <c r="S10" s="1"/>
      <c r="T10" s="1"/>
    </row>
    <row r="11" spans="1:20" ht="13.5" customHeight="1" x14ac:dyDescent="0.2">
      <c r="A11" s="1"/>
      <c r="B11" s="94" t="s">
        <v>46</v>
      </c>
      <c r="C11" s="95"/>
      <c r="D11" s="95"/>
      <c r="E11" s="95"/>
      <c r="F11" s="95"/>
      <c r="G11" s="95"/>
      <c r="H11" s="40">
        <f>557234.55+76830.62</f>
        <v>634065.17000000004</v>
      </c>
      <c r="I11" s="56">
        <v>108164.53</v>
      </c>
      <c r="J11" s="106" t="s">
        <v>16</v>
      </c>
      <c r="K11" s="95"/>
      <c r="L11" s="95"/>
      <c r="M11" s="95"/>
      <c r="N11" s="95"/>
      <c r="O11" s="95"/>
      <c r="P11" s="41" t="s">
        <v>17</v>
      </c>
      <c r="Q11" s="41" t="s">
        <v>17</v>
      </c>
      <c r="R11" s="5"/>
      <c r="S11" s="1"/>
      <c r="T11" s="1"/>
    </row>
    <row r="12" spans="1:20" ht="13.5" customHeight="1" x14ac:dyDescent="0.2">
      <c r="A12" s="1"/>
      <c r="B12" s="98" t="s">
        <v>18</v>
      </c>
      <c r="C12" s="93"/>
      <c r="D12" s="93"/>
      <c r="E12" s="93"/>
      <c r="F12" s="93"/>
      <c r="G12" s="99"/>
      <c r="H12" s="38">
        <f>SUBTOTAL(9,H13)</f>
        <v>1479485.46</v>
      </c>
      <c r="I12" s="55">
        <f>SUBTOTAL(9,I13)</f>
        <v>348049.12</v>
      </c>
      <c r="J12" s="98" t="s">
        <v>18</v>
      </c>
      <c r="K12" s="93"/>
      <c r="L12" s="93"/>
      <c r="M12" s="93"/>
      <c r="N12" s="93"/>
      <c r="O12" s="99"/>
      <c r="P12" s="39">
        <f>SUM(P13)</f>
        <v>0</v>
      </c>
      <c r="Q12" s="39">
        <f>SUM(Q13)</f>
        <v>0</v>
      </c>
      <c r="R12" s="1"/>
      <c r="S12" s="7"/>
      <c r="T12" s="1"/>
    </row>
    <row r="13" spans="1:20" ht="13.5" customHeight="1" x14ac:dyDescent="0.2">
      <c r="A13" s="1"/>
      <c r="B13" s="102" t="s">
        <v>19</v>
      </c>
      <c r="C13" s="103"/>
      <c r="D13" s="103"/>
      <c r="E13" s="103"/>
      <c r="F13" s="103"/>
      <c r="G13" s="103"/>
      <c r="H13" s="42">
        <f>2113550.63-H11</f>
        <v>1479485.46</v>
      </c>
      <c r="I13" s="57">
        <v>348049.12</v>
      </c>
      <c r="J13" s="105" t="s">
        <v>19</v>
      </c>
      <c r="K13" s="103"/>
      <c r="L13" s="103"/>
      <c r="M13" s="103"/>
      <c r="N13" s="103"/>
      <c r="O13" s="103"/>
      <c r="P13" s="43">
        <v>0</v>
      </c>
      <c r="Q13" s="43">
        <v>0</v>
      </c>
      <c r="R13" s="1"/>
      <c r="S13" s="1"/>
      <c r="T13" s="1"/>
    </row>
    <row r="14" spans="1:20" ht="13.5" customHeight="1" x14ac:dyDescent="0.2">
      <c r="A14" s="1"/>
      <c r="B14" s="98" t="s">
        <v>20</v>
      </c>
      <c r="C14" s="93"/>
      <c r="D14" s="93"/>
      <c r="E14" s="93"/>
      <c r="F14" s="93"/>
      <c r="G14" s="99"/>
      <c r="H14" s="42">
        <f>SUM(H15)</f>
        <v>0</v>
      </c>
      <c r="I14" s="57">
        <f>SUM(I15)</f>
        <v>0</v>
      </c>
      <c r="J14" s="92" t="s">
        <v>21</v>
      </c>
      <c r="K14" s="93"/>
      <c r="L14" s="93"/>
      <c r="M14" s="93"/>
      <c r="N14" s="93"/>
      <c r="O14" s="93"/>
      <c r="P14" s="44">
        <f>SUBTOTAL(9,P15)</f>
        <v>634065.17000000004</v>
      </c>
      <c r="Q14" s="39">
        <f>SUBTOTAL(9,Q15)</f>
        <v>28699.55</v>
      </c>
      <c r="R14" s="1"/>
      <c r="S14" s="7"/>
      <c r="T14" s="1"/>
    </row>
    <row r="15" spans="1:20" ht="13.5" customHeight="1" x14ac:dyDescent="0.2">
      <c r="A15" s="1"/>
      <c r="B15" s="89" t="s">
        <v>22</v>
      </c>
      <c r="C15" s="90"/>
      <c r="D15" s="90"/>
      <c r="E15" s="90"/>
      <c r="F15" s="90"/>
      <c r="G15" s="91"/>
      <c r="H15" s="40" t="s">
        <v>17</v>
      </c>
      <c r="I15" s="56" t="s">
        <v>17</v>
      </c>
      <c r="J15" s="100" t="s">
        <v>45</v>
      </c>
      <c r="K15" s="90"/>
      <c r="L15" s="90"/>
      <c r="M15" s="90"/>
      <c r="N15" s="90"/>
      <c r="O15" s="91"/>
      <c r="P15" s="43">
        <f>557234.55+76830.62</f>
        <v>634065.17000000004</v>
      </c>
      <c r="Q15" s="43">
        <v>28699.55</v>
      </c>
      <c r="R15" s="1"/>
      <c r="S15" s="1"/>
      <c r="T15" s="1"/>
    </row>
    <row r="16" spans="1:20" ht="13.5" customHeight="1" x14ac:dyDescent="0.2">
      <c r="A16" s="1"/>
      <c r="B16" s="97" t="s">
        <v>48</v>
      </c>
      <c r="C16" s="90"/>
      <c r="D16" s="90"/>
      <c r="E16" s="90"/>
      <c r="F16" s="90"/>
      <c r="G16" s="91"/>
      <c r="H16" s="38">
        <f>SUM(H17:H20)</f>
        <v>1740005.93</v>
      </c>
      <c r="I16" s="55">
        <f>SUM(I17:I20)</f>
        <v>362636.05</v>
      </c>
      <c r="J16" s="92" t="s">
        <v>23</v>
      </c>
      <c r="K16" s="93"/>
      <c r="L16" s="93"/>
      <c r="M16" s="93"/>
      <c r="N16" s="93"/>
      <c r="O16" s="99"/>
      <c r="P16" s="39">
        <f>SUM(P17:P20)</f>
        <v>1848170.46</v>
      </c>
      <c r="Q16" s="39">
        <f>SUM(Q17:Q20)</f>
        <v>362636.05</v>
      </c>
      <c r="R16" s="6"/>
      <c r="S16" s="1"/>
      <c r="T16" s="1"/>
    </row>
    <row r="17" spans="1:22" ht="13.5" customHeight="1" x14ac:dyDescent="0.2">
      <c r="A17" s="1"/>
      <c r="B17" s="89" t="s">
        <v>24</v>
      </c>
      <c r="C17" s="90"/>
      <c r="D17" s="90"/>
      <c r="E17" s="90"/>
      <c r="F17" s="90"/>
      <c r="G17" s="91"/>
      <c r="H17" s="45">
        <v>0</v>
      </c>
      <c r="I17" s="58">
        <v>0</v>
      </c>
      <c r="J17" s="116" t="s">
        <v>25</v>
      </c>
      <c r="K17" s="90"/>
      <c r="L17" s="90"/>
      <c r="M17" s="90"/>
      <c r="N17" s="90"/>
      <c r="O17" s="91"/>
      <c r="P17" s="46">
        <v>0</v>
      </c>
      <c r="Q17" s="46">
        <v>0</v>
      </c>
      <c r="R17" s="1"/>
      <c r="S17" s="1"/>
      <c r="T17" s="1"/>
    </row>
    <row r="18" spans="1:22" ht="13.5" customHeight="1" x14ac:dyDescent="0.2">
      <c r="A18" s="1"/>
      <c r="B18" s="94" t="s">
        <v>26</v>
      </c>
      <c r="C18" s="95"/>
      <c r="D18" s="95"/>
      <c r="E18" s="95"/>
      <c r="F18" s="95"/>
      <c r="G18" s="96"/>
      <c r="H18" s="47">
        <v>0</v>
      </c>
      <c r="I18" s="62">
        <v>0</v>
      </c>
      <c r="J18" s="101" t="s">
        <v>27</v>
      </c>
      <c r="K18" s="95"/>
      <c r="L18" s="95"/>
      <c r="M18" s="95"/>
      <c r="N18" s="95"/>
      <c r="O18" s="96"/>
      <c r="P18" s="43"/>
      <c r="Q18" s="43"/>
      <c r="R18" s="1"/>
      <c r="S18" s="69"/>
      <c r="T18" s="1"/>
    </row>
    <row r="19" spans="1:22" ht="13.5" customHeight="1" x14ac:dyDescent="0.2">
      <c r="A19" s="1"/>
      <c r="B19" s="101" t="s">
        <v>49</v>
      </c>
      <c r="C19" s="120"/>
      <c r="D19" s="120"/>
      <c r="E19" s="120"/>
      <c r="F19" s="120"/>
      <c r="G19" s="120"/>
      <c r="H19" s="48">
        <f>28699.55+1711306.38</f>
        <v>1740005.93</v>
      </c>
      <c r="I19" s="63">
        <f>71519+291117.05</f>
        <v>362636.05</v>
      </c>
      <c r="J19" s="101" t="s">
        <v>28</v>
      </c>
      <c r="K19" s="120"/>
      <c r="L19" s="120"/>
      <c r="M19" s="120"/>
      <c r="N19" s="120"/>
      <c r="O19" s="120"/>
      <c r="P19" s="49">
        <v>1711306.38</v>
      </c>
      <c r="Q19" s="49">
        <f>71519+291117.05</f>
        <v>362636.05</v>
      </c>
      <c r="R19" s="1"/>
      <c r="S19" s="69"/>
      <c r="T19" s="1"/>
    </row>
    <row r="20" spans="1:22" ht="13.5" customHeight="1" x14ac:dyDescent="0.2">
      <c r="A20" s="1"/>
      <c r="B20" s="121" t="s">
        <v>29</v>
      </c>
      <c r="C20" s="122"/>
      <c r="D20" s="122"/>
      <c r="E20" s="122"/>
      <c r="F20" s="122"/>
      <c r="G20" s="123"/>
      <c r="H20" s="43">
        <v>0</v>
      </c>
      <c r="I20" s="64">
        <v>0</v>
      </c>
      <c r="J20" s="114" t="s">
        <v>47</v>
      </c>
      <c r="K20" s="105"/>
      <c r="L20" s="105"/>
      <c r="M20" s="105"/>
      <c r="N20" s="105"/>
      <c r="O20" s="115"/>
      <c r="P20" s="71">
        <f>108164.53+28699.55</f>
        <v>136864.07999999999</v>
      </c>
      <c r="Q20" s="71">
        <v>0</v>
      </c>
      <c r="R20" s="72"/>
      <c r="S20" s="69"/>
      <c r="T20" s="1"/>
    </row>
    <row r="21" spans="1:22" ht="13.5" customHeight="1" x14ac:dyDescent="0.2">
      <c r="A21" s="8"/>
      <c r="B21" s="118" t="s">
        <v>30</v>
      </c>
      <c r="C21" s="103"/>
      <c r="D21" s="103"/>
      <c r="E21" s="103"/>
      <c r="F21" s="103"/>
      <c r="G21" s="117"/>
      <c r="H21" s="38">
        <f>SUM(H22:H23)</f>
        <v>2469796</v>
      </c>
      <c r="I21" s="65">
        <f>SUM(I22:I23)</f>
        <v>2042281.9000000001</v>
      </c>
      <c r="J21" s="119" t="s">
        <v>31</v>
      </c>
      <c r="K21" s="93"/>
      <c r="L21" s="93"/>
      <c r="M21" s="93"/>
      <c r="N21" s="93"/>
      <c r="O21" s="99"/>
      <c r="P21" s="73">
        <f>SUM(P22:P23)</f>
        <v>3841116.93</v>
      </c>
      <c r="Q21" s="73">
        <f>SUM(Q22:Q23)</f>
        <v>2469796</v>
      </c>
      <c r="R21" s="74"/>
      <c r="S21" s="70"/>
      <c r="T21" s="9"/>
    </row>
    <row r="22" spans="1:22" ht="13.5" customHeight="1" x14ac:dyDescent="0.2">
      <c r="A22" s="1"/>
      <c r="B22" s="89" t="s">
        <v>32</v>
      </c>
      <c r="C22" s="90"/>
      <c r="D22" s="90"/>
      <c r="E22" s="90"/>
      <c r="F22" s="90"/>
      <c r="G22" s="91"/>
      <c r="H22" s="43">
        <v>2469796</v>
      </c>
      <c r="I22" s="66">
        <f>320243.31+17909.52+1704129.07</f>
        <v>2042281.9000000001</v>
      </c>
      <c r="J22" s="116" t="s">
        <v>32</v>
      </c>
      <c r="K22" s="90"/>
      <c r="L22" s="90"/>
      <c r="M22" s="90"/>
      <c r="N22" s="90"/>
      <c r="O22" s="91"/>
      <c r="P22" s="75">
        <f>375279.73+20987.41+3521680.41-76830.62</f>
        <v>3841116.93</v>
      </c>
      <c r="Q22" s="71">
        <f>333955.81+18676.39+2117163.8</f>
        <v>2469796</v>
      </c>
      <c r="R22" s="76"/>
      <c r="S22" s="1"/>
      <c r="T22" s="69"/>
    </row>
    <row r="23" spans="1:22" ht="13.5" customHeight="1" x14ac:dyDescent="0.2">
      <c r="A23" s="1"/>
      <c r="B23" s="102" t="s">
        <v>28</v>
      </c>
      <c r="C23" s="103"/>
      <c r="D23" s="103"/>
      <c r="E23" s="103"/>
      <c r="F23" s="103"/>
      <c r="G23" s="117"/>
      <c r="H23" s="51" t="s">
        <v>17</v>
      </c>
      <c r="I23" s="59" t="s">
        <v>17</v>
      </c>
      <c r="J23" s="114" t="s">
        <v>28</v>
      </c>
      <c r="K23" s="103"/>
      <c r="L23" s="103"/>
      <c r="M23" s="103"/>
      <c r="N23" s="103"/>
      <c r="O23" s="117"/>
      <c r="P23" s="41" t="s">
        <v>17</v>
      </c>
      <c r="Q23" s="41"/>
      <c r="R23" s="1"/>
      <c r="S23" s="1"/>
      <c r="T23" s="1"/>
    </row>
    <row r="24" spans="1:22" ht="13.5" customHeight="1" x14ac:dyDescent="0.2">
      <c r="A24" s="10"/>
      <c r="B24" s="98" t="s">
        <v>33</v>
      </c>
      <c r="C24" s="93"/>
      <c r="D24" s="93"/>
      <c r="E24" s="93"/>
      <c r="F24" s="93"/>
      <c r="G24" s="99"/>
      <c r="H24" s="52">
        <f>H9+H14+H16+H21</f>
        <v>6323352.5599999996</v>
      </c>
      <c r="I24" s="60">
        <f>I9+I14+I16+I21</f>
        <v>2861131.6</v>
      </c>
      <c r="J24" s="92" t="s">
        <v>34</v>
      </c>
      <c r="K24" s="93"/>
      <c r="L24" s="93"/>
      <c r="M24" s="93"/>
      <c r="N24" s="93"/>
      <c r="O24" s="99"/>
      <c r="P24" s="50">
        <f>P21+P16+P14+P9</f>
        <v>6323352.5600000005</v>
      </c>
      <c r="Q24" s="50">
        <f>Q21+Q16+Q14+Q9</f>
        <v>2861131.5999999996</v>
      </c>
      <c r="R24" s="11"/>
      <c r="S24" s="10"/>
      <c r="T24" s="10"/>
    </row>
    <row r="25" spans="1:22" ht="12.75" x14ac:dyDescent="0.2">
      <c r="A25" s="1"/>
      <c r="B25" s="124" t="s">
        <v>42</v>
      </c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53">
        <f>P24-H24</f>
        <v>0</v>
      </c>
      <c r="Q25" s="53">
        <f>Q24-I24</f>
        <v>0</v>
      </c>
      <c r="R25" s="1"/>
      <c r="S25" s="1"/>
      <c r="T25" s="1"/>
    </row>
    <row r="26" spans="1:22" ht="12.75" x14ac:dyDescent="0.2">
      <c r="A26" s="2"/>
      <c r="B26" s="78" t="s">
        <v>56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2"/>
      <c r="R26" s="1"/>
      <c r="S26" s="1"/>
      <c r="T26" s="1"/>
    </row>
    <row r="27" spans="1:22" s="77" customFormat="1" ht="25.5" customHeight="1" x14ac:dyDescent="0.2">
      <c r="A27" s="2"/>
      <c r="B27" s="126" t="s">
        <v>54</v>
      </c>
      <c r="C27" s="126"/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"/>
      <c r="S27" s="1"/>
      <c r="T27" s="1"/>
    </row>
    <row r="28" spans="1:22" s="87" customFormat="1" ht="12.75" x14ac:dyDescent="0.2">
      <c r="A28" s="2"/>
      <c r="B28" s="126" t="s">
        <v>53</v>
      </c>
      <c r="C28" s="126"/>
      <c r="D28" s="126"/>
      <c r="E28" s="126"/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"/>
      <c r="S28" s="1"/>
      <c r="T28" s="1"/>
    </row>
    <row r="29" spans="1:22" s="87" customFormat="1" ht="12.75" x14ac:dyDescent="0.2">
      <c r="A29" s="2"/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1"/>
      <c r="S29" s="1"/>
      <c r="T29" s="1"/>
    </row>
    <row r="30" spans="1:22" ht="13.5" customHeight="1" x14ac:dyDescent="0.2">
      <c r="A30" s="2"/>
      <c r="B30" s="111" t="s">
        <v>43</v>
      </c>
      <c r="C30" s="111"/>
      <c r="D30" s="111"/>
      <c r="E30" s="111"/>
      <c r="F30" s="111"/>
      <c r="H30" s="111" t="s">
        <v>35</v>
      </c>
      <c r="I30" s="111"/>
      <c r="J30" s="111"/>
      <c r="K30" s="111"/>
      <c r="L30" s="111" t="s">
        <v>36</v>
      </c>
      <c r="M30" s="111"/>
      <c r="N30" s="111"/>
      <c r="O30" s="111"/>
      <c r="P30" s="111"/>
      <c r="Q30" s="111"/>
      <c r="R30" s="3"/>
      <c r="S30" s="1"/>
      <c r="T30" s="1"/>
    </row>
    <row r="31" spans="1:22" ht="13.5" customHeight="1" x14ac:dyDescent="0.2">
      <c r="A31" s="2"/>
      <c r="B31" s="111" t="s">
        <v>44</v>
      </c>
      <c r="C31" s="111"/>
      <c r="D31" s="111"/>
      <c r="E31" s="111"/>
      <c r="F31" s="61"/>
      <c r="G31" s="61"/>
      <c r="H31" s="111" t="s">
        <v>37</v>
      </c>
      <c r="I31" s="111"/>
      <c r="J31" s="111"/>
      <c r="K31" s="111"/>
      <c r="L31" s="111" t="s">
        <v>38</v>
      </c>
      <c r="M31" s="111"/>
      <c r="N31" s="111"/>
      <c r="O31" s="111"/>
      <c r="P31" s="111"/>
      <c r="Q31" s="111"/>
      <c r="R31" s="3"/>
      <c r="S31" s="1"/>
      <c r="T31" s="1"/>
    </row>
    <row r="32" spans="1:22" ht="13.5" customHeight="1" x14ac:dyDescent="0.2">
      <c r="A32" s="2"/>
      <c r="B32" s="111" t="s">
        <v>39</v>
      </c>
      <c r="C32" s="111"/>
      <c r="D32" s="111"/>
      <c r="E32" s="111"/>
      <c r="F32" s="111"/>
      <c r="H32" s="111" t="s">
        <v>40</v>
      </c>
      <c r="I32" s="111"/>
      <c r="J32" s="111"/>
      <c r="K32" s="111"/>
      <c r="L32" s="111" t="s">
        <v>41</v>
      </c>
      <c r="M32" s="111"/>
      <c r="N32" s="111"/>
      <c r="O32" s="111"/>
      <c r="P32" s="111"/>
      <c r="Q32" s="111"/>
      <c r="R32" s="3"/>
      <c r="S32" s="1"/>
      <c r="T32" s="1"/>
      <c r="V32" s="67"/>
    </row>
    <row r="33" spans="1:22" ht="13.5" customHeight="1" x14ac:dyDescent="0.2">
      <c r="A33" s="110"/>
      <c r="B33" s="109"/>
      <c r="C33" s="109"/>
      <c r="D33" s="13"/>
      <c r="E33" s="13"/>
      <c r="F33" s="13"/>
      <c r="G33" s="13"/>
      <c r="H33" s="15"/>
      <c r="I33" s="14"/>
      <c r="J33" s="14"/>
      <c r="K33" s="14"/>
      <c r="L33" s="125"/>
      <c r="M33" s="109"/>
      <c r="N33" s="109"/>
      <c r="O33" s="12"/>
      <c r="P33" s="125"/>
      <c r="Q33" s="109"/>
      <c r="R33" s="109"/>
      <c r="S33" s="1"/>
      <c r="T33" s="1"/>
      <c r="V33" s="67"/>
    </row>
    <row r="34" spans="1:22" s="21" customFormat="1" ht="12.75" customHeight="1" x14ac:dyDescent="0.2">
      <c r="A34" s="20"/>
      <c r="D34" s="22"/>
      <c r="E34" s="22"/>
      <c r="F34" s="22"/>
      <c r="G34" s="22"/>
      <c r="H34" s="23"/>
      <c r="I34" s="24"/>
      <c r="J34" s="24"/>
      <c r="K34" s="24"/>
      <c r="L34" s="112"/>
      <c r="M34" s="113"/>
      <c r="N34" s="113"/>
      <c r="O34" s="22"/>
      <c r="P34" s="112"/>
      <c r="Q34" s="113"/>
      <c r="R34" s="113"/>
      <c r="S34" s="25"/>
      <c r="T34" s="25"/>
      <c r="V34" s="68"/>
    </row>
    <row r="35" spans="1:22" ht="13.5" customHeight="1" x14ac:dyDescent="0.2">
      <c r="A35" s="110"/>
      <c r="B35" s="109"/>
      <c r="C35" s="109"/>
      <c r="D35" s="1"/>
      <c r="E35" s="1"/>
      <c r="F35" s="1"/>
      <c r="G35" s="1"/>
      <c r="H35" s="16"/>
      <c r="I35" s="14"/>
      <c r="J35" s="14"/>
      <c r="K35" s="14"/>
      <c r="L35" s="110"/>
      <c r="M35" s="109"/>
      <c r="N35" s="109"/>
      <c r="O35" s="1"/>
      <c r="P35" s="125"/>
      <c r="Q35" s="109"/>
      <c r="R35" s="109"/>
      <c r="S35" s="1"/>
      <c r="T35" s="1"/>
      <c r="V35" s="67"/>
    </row>
    <row r="36" spans="1:22" ht="13.5" customHeight="1" x14ac:dyDescent="0.2">
      <c r="A36" s="2"/>
      <c r="B36" s="1"/>
      <c r="C36" s="1"/>
      <c r="D36" s="108"/>
      <c r="E36" s="109"/>
      <c r="F36" s="109"/>
      <c r="G36" s="109"/>
      <c r="H36" s="108"/>
      <c r="I36" s="109"/>
      <c r="J36" s="109"/>
      <c r="K36" s="109"/>
      <c r="L36" s="108"/>
      <c r="M36" s="109"/>
      <c r="N36" s="109"/>
      <c r="O36" s="109"/>
      <c r="P36" s="16"/>
      <c r="Q36" s="2"/>
      <c r="R36" s="1"/>
      <c r="S36" s="1"/>
      <c r="T36" s="1"/>
    </row>
    <row r="37" spans="1:22" ht="13.5" customHeight="1" x14ac:dyDescent="0.2">
      <c r="A37" s="2"/>
      <c r="B37" s="1"/>
      <c r="C37" s="4"/>
      <c r="D37" s="15"/>
      <c r="E37" s="17"/>
      <c r="F37" s="15"/>
      <c r="G37" s="15"/>
      <c r="H37" s="17"/>
      <c r="I37" s="17"/>
      <c r="J37" s="17"/>
      <c r="K37" s="17"/>
      <c r="L37" s="17"/>
      <c r="M37" s="17"/>
      <c r="N37" s="17"/>
      <c r="O37" s="17"/>
      <c r="P37" s="17"/>
      <c r="Q37" s="2"/>
      <c r="R37" s="1"/>
      <c r="S37" s="1"/>
      <c r="T37" s="1"/>
    </row>
    <row r="38" spans="1:22" ht="13.5" customHeight="1" x14ac:dyDescent="0.2">
      <c r="A38" s="2"/>
      <c r="B38" s="1"/>
      <c r="C38" s="1"/>
      <c r="D38" s="1"/>
      <c r="E38" s="18"/>
      <c r="F38" s="1"/>
      <c r="G38" s="1"/>
      <c r="H38" s="18"/>
      <c r="I38" s="18"/>
      <c r="J38" s="18"/>
      <c r="K38" s="18"/>
      <c r="L38" s="18"/>
      <c r="M38" s="18"/>
      <c r="N38" s="18"/>
      <c r="O38" s="18"/>
      <c r="P38" s="18"/>
      <c r="Q38" s="2"/>
      <c r="R38" s="1"/>
      <c r="S38" s="1"/>
      <c r="T38" s="1"/>
    </row>
    <row r="39" spans="1:22" ht="13.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2"/>
      <c r="R39" s="1"/>
      <c r="S39" s="1"/>
      <c r="T39" s="1"/>
    </row>
    <row r="40" spans="1:22" ht="13.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2"/>
      <c r="R40" s="1"/>
      <c r="S40" s="1"/>
      <c r="T40" s="1"/>
    </row>
    <row r="41" spans="1:22" ht="13.5" customHeight="1" x14ac:dyDescent="0.2">
      <c r="A41" s="2"/>
      <c r="B41" s="1"/>
      <c r="C41" s="7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2"/>
      <c r="R41" s="1"/>
      <c r="S41" s="1"/>
      <c r="T41" s="1"/>
    </row>
    <row r="42" spans="1:22" ht="13.5" customHeight="1" x14ac:dyDescent="0.2">
      <c r="A42" s="2"/>
      <c r="B42" s="1"/>
      <c r="C42" s="19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2"/>
      <c r="R42" s="1"/>
      <c r="S42" s="1"/>
      <c r="T42" s="1"/>
    </row>
    <row r="43" spans="1:22" ht="13.5" customHeight="1" x14ac:dyDescent="0.2">
      <c r="A43" s="2"/>
      <c r="B43" s="1"/>
      <c r="C43" s="19"/>
      <c r="D43" s="1"/>
      <c r="E43" s="6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2"/>
      <c r="R43" s="1"/>
      <c r="S43" s="1"/>
      <c r="T43" s="1"/>
    </row>
    <row r="44" spans="1:22" ht="13.5" customHeight="1" x14ac:dyDescent="0.2">
      <c r="A44" s="2"/>
      <c r="B44" s="1"/>
      <c r="C44" s="19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2"/>
      <c r="R44" s="1"/>
      <c r="S44" s="1"/>
      <c r="T44" s="1"/>
    </row>
    <row r="45" spans="1:22" ht="13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2"/>
      <c r="R45" s="1"/>
      <c r="S45" s="1"/>
      <c r="T45" s="1"/>
    </row>
    <row r="46" spans="1:22" ht="13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2"/>
      <c r="R46" s="1"/>
      <c r="S46" s="1"/>
      <c r="T46" s="1"/>
    </row>
    <row r="47" spans="1:22" ht="13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2"/>
      <c r="R47" s="1"/>
      <c r="S47" s="1"/>
      <c r="T47" s="1"/>
    </row>
    <row r="48" spans="1:22" ht="13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2"/>
      <c r="R48" s="1"/>
      <c r="S48" s="1"/>
      <c r="T48" s="1"/>
    </row>
    <row r="49" spans="1:20" ht="13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2"/>
      <c r="R49" s="1"/>
      <c r="S49" s="1"/>
      <c r="T49" s="1"/>
    </row>
    <row r="50" spans="1:20" ht="13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2"/>
      <c r="R50" s="1"/>
      <c r="S50" s="1"/>
      <c r="T50" s="1"/>
    </row>
    <row r="51" spans="1:20" ht="13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2"/>
      <c r="R51" s="1"/>
      <c r="S51" s="1"/>
      <c r="T51" s="1"/>
    </row>
    <row r="52" spans="1:20" ht="13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2"/>
      <c r="R52" s="1"/>
      <c r="S52" s="1"/>
      <c r="T52" s="1"/>
    </row>
    <row r="53" spans="1:20" ht="13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2"/>
      <c r="R53" s="1"/>
      <c r="S53" s="1"/>
      <c r="T53" s="1"/>
    </row>
    <row r="54" spans="1:20" ht="13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2"/>
      <c r="R54" s="1"/>
      <c r="S54" s="1"/>
      <c r="T54" s="1"/>
    </row>
    <row r="55" spans="1:20" ht="13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2"/>
      <c r="R55" s="1"/>
      <c r="S55" s="1"/>
      <c r="T55" s="1"/>
    </row>
    <row r="56" spans="1:20" ht="13.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2"/>
      <c r="R56" s="1"/>
      <c r="S56" s="1"/>
      <c r="T56" s="1"/>
    </row>
    <row r="57" spans="1:20" ht="13.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2"/>
      <c r="R57" s="1"/>
      <c r="S57" s="1"/>
      <c r="T57" s="1"/>
    </row>
    <row r="58" spans="1:20" ht="13.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2"/>
      <c r="R58" s="1"/>
      <c r="S58" s="1"/>
      <c r="T58" s="1"/>
    </row>
    <row r="59" spans="1:20" ht="13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2"/>
      <c r="R59" s="1"/>
      <c r="S59" s="1"/>
      <c r="T59" s="1"/>
    </row>
    <row r="60" spans="1:20" ht="13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2"/>
      <c r="R60" s="1"/>
      <c r="S60" s="1"/>
      <c r="T60" s="1"/>
    </row>
    <row r="61" spans="1:20" ht="13.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2"/>
      <c r="R61" s="1"/>
      <c r="S61" s="1"/>
      <c r="T61" s="1"/>
    </row>
    <row r="62" spans="1:20" ht="13.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"/>
      <c r="R62" s="1"/>
      <c r="S62" s="1"/>
      <c r="T62" s="1"/>
    </row>
    <row r="63" spans="1:20" ht="13.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"/>
      <c r="R63" s="1"/>
      <c r="S63" s="1"/>
      <c r="T63" s="1"/>
    </row>
    <row r="64" spans="1:20" ht="13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"/>
      <c r="R64" s="1"/>
      <c r="S64" s="1"/>
      <c r="T64" s="1"/>
    </row>
    <row r="65" spans="1:20" ht="13.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"/>
      <c r="R65" s="1"/>
      <c r="S65" s="1"/>
      <c r="T65" s="1"/>
    </row>
    <row r="66" spans="1:20" ht="13.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"/>
      <c r="R66" s="1"/>
      <c r="S66" s="1"/>
      <c r="T66" s="1"/>
    </row>
    <row r="67" spans="1:20" ht="13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"/>
      <c r="R67" s="1"/>
      <c r="S67" s="1"/>
      <c r="T67" s="1"/>
    </row>
    <row r="68" spans="1:20" ht="13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"/>
      <c r="R68" s="1"/>
      <c r="S68" s="1"/>
      <c r="T68" s="1"/>
    </row>
    <row r="69" spans="1:20" ht="13.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"/>
      <c r="R69" s="1"/>
      <c r="S69" s="1"/>
      <c r="T69" s="1"/>
    </row>
    <row r="70" spans="1:20" ht="13.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2"/>
      <c r="R70" s="1"/>
      <c r="S70" s="1"/>
      <c r="T70" s="1"/>
    </row>
    <row r="71" spans="1:20" ht="13.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2"/>
      <c r="R71" s="1"/>
      <c r="S71" s="1"/>
      <c r="T71" s="1"/>
    </row>
    <row r="72" spans="1:20" ht="13.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2"/>
      <c r="R72" s="1"/>
      <c r="S72" s="1"/>
      <c r="T72" s="1"/>
    </row>
    <row r="73" spans="1:20" ht="13.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2"/>
      <c r="R73" s="1"/>
      <c r="S73" s="1"/>
      <c r="T73" s="1"/>
    </row>
    <row r="74" spans="1:20" ht="13.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2"/>
      <c r="R74" s="1"/>
      <c r="S74" s="1"/>
      <c r="T74" s="1"/>
    </row>
    <row r="75" spans="1:20" ht="13.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2"/>
      <c r="R75" s="1"/>
      <c r="S75" s="1"/>
      <c r="T75" s="1"/>
    </row>
    <row r="76" spans="1:20" ht="13.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"/>
      <c r="R76" s="1"/>
      <c r="S76" s="1"/>
      <c r="T76" s="1"/>
    </row>
    <row r="77" spans="1:20" ht="13.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"/>
      <c r="R77" s="1"/>
      <c r="S77" s="1"/>
      <c r="T77" s="1"/>
    </row>
    <row r="78" spans="1:20" ht="13.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"/>
      <c r="R78" s="1"/>
      <c r="S78" s="1"/>
      <c r="T78" s="1"/>
    </row>
    <row r="79" spans="1:20" ht="13.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"/>
      <c r="R79" s="1"/>
      <c r="S79" s="1"/>
      <c r="T79" s="1"/>
    </row>
    <row r="80" spans="1:20" ht="13.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"/>
      <c r="R80" s="1"/>
      <c r="S80" s="1"/>
      <c r="T80" s="1"/>
    </row>
    <row r="81" spans="1:20" ht="13.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"/>
      <c r="R81" s="1"/>
      <c r="S81" s="1"/>
      <c r="T81" s="1"/>
    </row>
    <row r="82" spans="1:20" ht="13.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"/>
      <c r="R82" s="1"/>
      <c r="S82" s="1"/>
      <c r="T82" s="1"/>
    </row>
    <row r="83" spans="1:20" ht="13.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"/>
      <c r="R83" s="1"/>
      <c r="S83" s="1"/>
      <c r="T83" s="1"/>
    </row>
    <row r="84" spans="1:20" ht="13.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"/>
      <c r="R84" s="1"/>
      <c r="S84" s="1"/>
      <c r="T84" s="1"/>
    </row>
    <row r="85" spans="1:20" ht="13.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2"/>
      <c r="R85" s="1"/>
      <c r="S85" s="1"/>
      <c r="T85" s="1"/>
    </row>
    <row r="86" spans="1:20" ht="13.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2"/>
      <c r="R86" s="1"/>
      <c r="S86" s="1"/>
      <c r="T86" s="1"/>
    </row>
    <row r="87" spans="1:20" ht="13.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2"/>
      <c r="R87" s="1"/>
      <c r="S87" s="1"/>
      <c r="T87" s="1"/>
    </row>
    <row r="88" spans="1:20" ht="13.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2"/>
      <c r="R88" s="1"/>
      <c r="S88" s="1"/>
      <c r="T88" s="1"/>
    </row>
    <row r="89" spans="1:20" ht="13.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2"/>
      <c r="R89" s="1"/>
      <c r="S89" s="1"/>
      <c r="T89" s="1"/>
    </row>
    <row r="90" spans="1:20" ht="13.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"/>
      <c r="R90" s="1"/>
      <c r="S90" s="1"/>
      <c r="T90" s="1"/>
    </row>
    <row r="91" spans="1:20" ht="13.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2"/>
      <c r="R91" s="1"/>
      <c r="S91" s="1"/>
      <c r="T91" s="1"/>
    </row>
    <row r="92" spans="1:20" ht="13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"/>
      <c r="R92" s="1"/>
      <c r="S92" s="1"/>
      <c r="T92" s="1"/>
    </row>
    <row r="93" spans="1:20" ht="13.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2"/>
      <c r="R93" s="1"/>
      <c r="S93" s="1"/>
      <c r="T93" s="1"/>
    </row>
    <row r="94" spans="1:20" ht="13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2"/>
      <c r="R94" s="1"/>
      <c r="S94" s="1"/>
      <c r="T94" s="1"/>
    </row>
    <row r="95" spans="1:20" ht="13.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2"/>
      <c r="R95" s="1"/>
      <c r="S95" s="1"/>
      <c r="T95" s="1"/>
    </row>
    <row r="96" spans="1:20" ht="13.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2"/>
      <c r="R96" s="1"/>
      <c r="S96" s="1"/>
      <c r="T96" s="1"/>
    </row>
    <row r="97" spans="1:20" ht="13.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2"/>
      <c r="R97" s="1"/>
      <c r="S97" s="1"/>
      <c r="T97" s="1"/>
    </row>
    <row r="98" spans="1:20" ht="13.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2"/>
      <c r="R98" s="1"/>
      <c r="S98" s="1"/>
      <c r="T98" s="1"/>
    </row>
    <row r="99" spans="1:20" ht="13.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2"/>
      <c r="R99" s="1"/>
      <c r="S99" s="1"/>
      <c r="T99" s="1"/>
    </row>
    <row r="100" spans="1:20" ht="13.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2"/>
      <c r="R100" s="1"/>
      <c r="S100" s="1"/>
      <c r="T100" s="1"/>
    </row>
    <row r="101" spans="1:20" ht="15.75" customHeight="1" x14ac:dyDescent="0.2"/>
    <row r="102" spans="1:20" ht="15.75" customHeight="1" x14ac:dyDescent="0.2"/>
    <row r="103" spans="1:20" ht="15.75" customHeight="1" x14ac:dyDescent="0.2"/>
    <row r="104" spans="1:20" ht="15.75" customHeight="1" x14ac:dyDescent="0.2"/>
    <row r="105" spans="1:20" ht="15.75" customHeight="1" x14ac:dyDescent="0.2"/>
    <row r="106" spans="1:20" ht="15.75" customHeight="1" x14ac:dyDescent="0.2"/>
    <row r="107" spans="1:20" ht="15.75" customHeight="1" x14ac:dyDescent="0.2"/>
    <row r="108" spans="1:20" ht="15.75" customHeight="1" x14ac:dyDescent="0.2"/>
    <row r="109" spans="1:20" ht="15.75" customHeight="1" x14ac:dyDescent="0.2"/>
    <row r="110" spans="1:20" ht="15.75" customHeight="1" x14ac:dyDescent="0.2"/>
    <row r="111" spans="1:20" ht="15.75" customHeight="1" x14ac:dyDescent="0.2"/>
    <row r="112" spans="1:20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</sheetData>
  <mergeCells count="63">
    <mergeCell ref="B25:O25"/>
    <mergeCell ref="L30:Q30"/>
    <mergeCell ref="L31:Q31"/>
    <mergeCell ref="P35:R35"/>
    <mergeCell ref="P33:R33"/>
    <mergeCell ref="P34:R34"/>
    <mergeCell ref="L33:N33"/>
    <mergeCell ref="A35:C35"/>
    <mergeCell ref="A33:C33"/>
    <mergeCell ref="L32:Q32"/>
    <mergeCell ref="B31:E31"/>
    <mergeCell ref="B30:F30"/>
    <mergeCell ref="B32:F32"/>
    <mergeCell ref="B27:Q27"/>
    <mergeCell ref="B28:Q28"/>
    <mergeCell ref="J20:O20"/>
    <mergeCell ref="J17:O17"/>
    <mergeCell ref="J24:O24"/>
    <mergeCell ref="J23:O23"/>
    <mergeCell ref="B21:G21"/>
    <mergeCell ref="J22:O22"/>
    <mergeCell ref="J21:O21"/>
    <mergeCell ref="J19:O19"/>
    <mergeCell ref="B19:G19"/>
    <mergeCell ref="B20:G20"/>
    <mergeCell ref="B22:G22"/>
    <mergeCell ref="B23:G23"/>
    <mergeCell ref="B24:G24"/>
    <mergeCell ref="D36:G36"/>
    <mergeCell ref="H36:K36"/>
    <mergeCell ref="L36:O36"/>
    <mergeCell ref="L35:N35"/>
    <mergeCell ref="H30:K30"/>
    <mergeCell ref="H31:K31"/>
    <mergeCell ref="H32:K32"/>
    <mergeCell ref="L34:N34"/>
    <mergeCell ref="C2:Q2"/>
    <mergeCell ref="C3:Q3"/>
    <mergeCell ref="C4:Q4"/>
    <mergeCell ref="C5:Q5"/>
    <mergeCell ref="J8:O8"/>
    <mergeCell ref="B13:G13"/>
    <mergeCell ref="B10:G10"/>
    <mergeCell ref="J7:Q7"/>
    <mergeCell ref="J9:O9"/>
    <mergeCell ref="B9:G9"/>
    <mergeCell ref="B8:G8"/>
    <mergeCell ref="B7:H7"/>
    <mergeCell ref="J10:O10"/>
    <mergeCell ref="B11:G11"/>
    <mergeCell ref="J13:O13"/>
    <mergeCell ref="B12:G12"/>
    <mergeCell ref="J11:O11"/>
    <mergeCell ref="J12:O12"/>
    <mergeCell ref="B15:G15"/>
    <mergeCell ref="J14:O14"/>
    <mergeCell ref="B18:G18"/>
    <mergeCell ref="B16:G16"/>
    <mergeCell ref="B17:G17"/>
    <mergeCell ref="B14:G14"/>
    <mergeCell ref="J15:O15"/>
    <mergeCell ref="J16:O16"/>
    <mergeCell ref="J18:O18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BBC31-0C27-49E4-A837-52BEAAB335AE}">
  <dimension ref="A1:G10"/>
  <sheetViews>
    <sheetView view="pageLayout" zoomScaleNormal="100" workbookViewId="0">
      <selection activeCell="E22" sqref="E22"/>
    </sheetView>
  </sheetViews>
  <sheetFormatPr defaultRowHeight="12.75" x14ac:dyDescent="0.2"/>
  <cols>
    <col min="1" max="1" width="69.5703125" customWidth="1"/>
    <col min="6" max="6" width="15.28515625" customWidth="1"/>
    <col min="7" max="7" width="15.85546875" bestFit="1" customWidth="1"/>
  </cols>
  <sheetData>
    <row r="1" spans="1:7" ht="13.5" thickBot="1" x14ac:dyDescent="0.25">
      <c r="A1" s="79"/>
      <c r="B1" s="79"/>
      <c r="C1" s="79"/>
      <c r="D1" s="79"/>
      <c r="E1" s="79"/>
      <c r="F1" s="79"/>
      <c r="G1" s="79"/>
    </row>
    <row r="2" spans="1:7" x14ac:dyDescent="0.2">
      <c r="A2" s="131" t="s">
        <v>8</v>
      </c>
      <c r="B2" s="132"/>
      <c r="C2" s="132"/>
      <c r="D2" s="132"/>
      <c r="E2" s="132"/>
      <c r="F2" s="132"/>
      <c r="G2" s="133"/>
    </row>
    <row r="3" spans="1:7" ht="15.75" x14ac:dyDescent="0.2">
      <c r="A3" s="129" t="s">
        <v>28</v>
      </c>
      <c r="B3" s="130"/>
      <c r="C3" s="130"/>
      <c r="D3" s="130"/>
      <c r="E3" s="130"/>
      <c r="F3" s="130"/>
      <c r="G3" s="84">
        <f>28699.55+1711306.38</f>
        <v>1740005.93</v>
      </c>
    </row>
    <row r="4" spans="1:7" ht="15" x14ac:dyDescent="0.2">
      <c r="A4" s="136" t="s">
        <v>50</v>
      </c>
      <c r="B4" s="137"/>
      <c r="C4" s="137"/>
      <c r="D4" s="137"/>
      <c r="E4" s="137"/>
      <c r="F4" s="137"/>
      <c r="G4" s="82">
        <v>28699.55</v>
      </c>
    </row>
    <row r="5" spans="1:7" ht="33" customHeight="1" thickBot="1" x14ac:dyDescent="0.25">
      <c r="A5" s="138" t="s">
        <v>51</v>
      </c>
      <c r="B5" s="139"/>
      <c r="C5" s="139"/>
      <c r="D5" s="139"/>
      <c r="E5" s="139"/>
      <c r="F5" s="139"/>
      <c r="G5" s="83">
        <v>1711306.38</v>
      </c>
    </row>
    <row r="6" spans="1:7" ht="15" x14ac:dyDescent="0.2">
      <c r="A6" s="80"/>
      <c r="B6" s="80"/>
      <c r="C6" s="80"/>
      <c r="D6" s="80"/>
      <c r="E6" s="80"/>
      <c r="F6" s="80"/>
      <c r="G6" s="81"/>
    </row>
    <row r="7" spans="1:7" ht="13.5" thickBot="1" x14ac:dyDescent="0.25">
      <c r="A7" s="79"/>
      <c r="B7" s="79"/>
      <c r="C7" s="79"/>
      <c r="D7" s="79"/>
      <c r="E7" s="79"/>
      <c r="F7" s="79"/>
      <c r="G7" s="79"/>
    </row>
    <row r="8" spans="1:7" x14ac:dyDescent="0.2">
      <c r="A8" s="131" t="s">
        <v>9</v>
      </c>
      <c r="B8" s="132"/>
      <c r="C8" s="132"/>
      <c r="D8" s="132"/>
      <c r="E8" s="132"/>
      <c r="F8" s="132"/>
      <c r="G8" s="133"/>
    </row>
    <row r="9" spans="1:7" ht="15.75" x14ac:dyDescent="0.2">
      <c r="A9" s="134" t="s">
        <v>29</v>
      </c>
      <c r="B9" s="135"/>
      <c r="C9" s="135"/>
      <c r="D9" s="135"/>
      <c r="E9" s="135"/>
      <c r="F9" s="135"/>
      <c r="G9" s="86">
        <f>108164.53+28699.55</f>
        <v>136864.07999999999</v>
      </c>
    </row>
    <row r="10" spans="1:7" ht="15.75" thickBot="1" x14ac:dyDescent="0.25">
      <c r="A10" s="127" t="s">
        <v>52</v>
      </c>
      <c r="B10" s="128"/>
      <c r="C10" s="128"/>
      <c r="D10" s="128"/>
      <c r="E10" s="128"/>
      <c r="F10" s="128"/>
      <c r="G10" s="85">
        <f>108164.53+28699.55</f>
        <v>136864.07999999999</v>
      </c>
    </row>
  </sheetData>
  <mergeCells count="7">
    <mergeCell ref="A10:F10"/>
    <mergeCell ref="A3:F3"/>
    <mergeCell ref="A2:G2"/>
    <mergeCell ref="A8:G8"/>
    <mergeCell ref="A9:F9"/>
    <mergeCell ref="A4:F4"/>
    <mergeCell ref="A5:F5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  <headerFooter>
    <oddHeader xml:space="preserve">&amp;C&amp;"Arial,Negrito"&amp;12COMPOSIÇÃO DAS CONTAS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Balancete Financeiro</vt:lpstr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Araujo Marques</dc:creator>
  <cp:keywords/>
  <dc:description/>
  <cp:lastModifiedBy>Claudio Roberto da Silva - SMC DEC</cp:lastModifiedBy>
  <cp:revision/>
  <cp:lastPrinted>2022-12-21T20:18:14Z</cp:lastPrinted>
  <dcterms:created xsi:type="dcterms:W3CDTF">2020-04-22T14:02:38Z</dcterms:created>
  <dcterms:modified xsi:type="dcterms:W3CDTF">2023-01-26T22:10:05Z</dcterms:modified>
  <cp:category/>
  <cp:contentStatus/>
</cp:coreProperties>
</file>